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garc\Google Drive\SOM-HI\WEBINAR ARTESANIA GENERALITAT\Sessió 3_Carlos_Processos i metodes de produccio\"/>
    </mc:Choice>
  </mc:AlternateContent>
  <xr:revisionPtr revIDLastSave="0" documentId="8_{99200D77-1904-44B7-AE6A-E80EA1AE114F}" xr6:coauthVersionLast="45" xr6:coauthVersionMax="45" xr10:uidLastSave="{00000000-0000-0000-0000-000000000000}"/>
  <bookViews>
    <workbookView xWindow="-120" yWindow="-120" windowWidth="29040" windowHeight="15840" tabRatio="500"/>
  </bookViews>
  <sheets>
    <sheet name="Hoja1" sheetId="1" r:id="rId1"/>
  </sheets>
  <calcPr calcId="181029"/>
</workbook>
</file>

<file path=xl/calcChain.xml><?xml version="1.0" encoding="utf-8"?>
<calcChain xmlns="http://schemas.openxmlformats.org/spreadsheetml/2006/main">
  <c r="H33" i="1" l="1"/>
  <c r="I33" i="1"/>
  <c r="H34" i="1"/>
  <c r="I34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C46" i="1"/>
  <c r="I32" i="1"/>
  <c r="I26" i="1"/>
  <c r="I29" i="1" s="1"/>
  <c r="C38" i="1" s="1"/>
  <c r="I27" i="1"/>
  <c r="I28" i="1"/>
  <c r="H32" i="1"/>
  <c r="I35" i="1" l="1"/>
  <c r="C39" i="1" s="1"/>
  <c r="I23" i="1"/>
  <c r="J10" i="1" s="1"/>
  <c r="J12" i="1" l="1"/>
  <c r="J20" i="1"/>
  <c r="J17" i="1"/>
  <c r="J22" i="1"/>
  <c r="J11" i="1"/>
  <c r="J19" i="1"/>
  <c r="J9" i="1"/>
  <c r="J16" i="1"/>
  <c r="J13" i="1"/>
  <c r="J21" i="1"/>
  <c r="C37" i="1"/>
  <c r="J14" i="1"/>
  <c r="J18" i="1"/>
  <c r="J15" i="1"/>
  <c r="C40" i="1" l="1"/>
  <c r="C47" i="1" s="1"/>
  <c r="C48" i="1" s="1"/>
  <c r="I43" i="1"/>
  <c r="H46" i="1" s="1"/>
</calcChain>
</file>

<file path=xl/comments1.xml><?xml version="1.0" encoding="utf-8"?>
<comments xmlns="http://schemas.openxmlformats.org/spreadsheetml/2006/main">
  <authors>
    <author>Nicolas Bejarano</author>
  </authors>
  <commentList>
    <comment ref="J21" authorId="0" shapeId="0">
      <text>
        <r>
          <rPr>
            <b/>
            <sz val="9"/>
            <color indexed="81"/>
            <rFont val="Calibri"/>
            <family val="2"/>
          </rPr>
          <t>Nicolas Bejarano: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<sst xmlns="http://schemas.openxmlformats.org/spreadsheetml/2006/main" count="51" uniqueCount="49">
  <si>
    <r>
      <rPr>
        <b/>
        <sz val="12"/>
        <color indexed="9"/>
        <rFont val="Times New Roman"/>
        <family val="1"/>
      </rPr>
      <t xml:space="preserve">Quantitat </t>
    </r>
  </si>
  <si>
    <r>
      <rPr>
        <b/>
        <sz val="12"/>
        <color indexed="9"/>
        <rFont val="Times New Roman"/>
        <family val="1"/>
      </rPr>
      <t xml:space="preserve">Data </t>
    </r>
  </si>
  <si>
    <r>
      <rPr>
        <b/>
        <sz val="12"/>
        <color indexed="9"/>
        <rFont val="Times New Roman"/>
        <family val="1"/>
      </rPr>
      <t xml:space="preserve">Preu de compra </t>
    </r>
  </si>
  <si>
    <r>
      <rPr>
        <b/>
        <sz val="12"/>
        <color indexed="9"/>
        <rFont val="Times New Roman"/>
        <family val="1"/>
      </rPr>
      <t>Quant.</t>
    </r>
  </si>
  <si>
    <r>
      <rPr>
        <b/>
        <sz val="12"/>
        <color indexed="9"/>
        <rFont val="Times New Roman"/>
        <family val="1"/>
      </rPr>
      <t>Unit.</t>
    </r>
  </si>
  <si>
    <r>
      <rPr>
        <b/>
        <sz val="12"/>
        <color indexed="9"/>
        <rFont val="Times New Roman"/>
        <family val="1"/>
      </rPr>
      <t>% de minva</t>
    </r>
  </si>
  <si>
    <r>
      <rPr>
        <b/>
        <sz val="12"/>
        <color indexed="9"/>
        <rFont val="Times New Roman"/>
        <family val="1"/>
      </rPr>
      <t>Quant.</t>
    </r>
  </si>
  <si>
    <r>
      <rPr>
        <b/>
        <sz val="12"/>
        <color indexed="9"/>
        <rFont val="Times New Roman"/>
        <family val="1"/>
      </rPr>
      <t>Unit.</t>
    </r>
  </si>
  <si>
    <r>
      <rPr>
        <b/>
        <sz val="12"/>
        <color indexed="9"/>
        <rFont val="Times New Roman"/>
        <family val="1"/>
      </rPr>
      <t>Cost en €</t>
    </r>
  </si>
  <si>
    <r>
      <rPr>
        <b/>
        <sz val="12"/>
        <color indexed="9"/>
        <rFont val="Times New Roman"/>
        <family val="1"/>
      </rPr>
      <t xml:space="preserve">Cost mat. primera </t>
    </r>
  </si>
  <si>
    <r>
      <rPr>
        <b/>
        <sz val="12"/>
        <color indexed="9"/>
        <rFont val="Times New Roman"/>
        <family val="1"/>
      </rPr>
      <t xml:space="preserve">% cost total mat. primera </t>
    </r>
  </si>
  <si>
    <r>
      <rPr>
        <b/>
        <sz val="12"/>
        <color indexed="9"/>
        <rFont val="Times New Roman"/>
        <family val="1"/>
      </rPr>
      <t xml:space="preserve">Total mat. primera </t>
    </r>
  </si>
  <si>
    <r>
      <rPr>
        <b/>
        <sz val="12"/>
        <color indexed="9"/>
        <rFont val="Times New Roman"/>
        <family val="1"/>
      </rPr>
      <t xml:space="preserve">Altres </t>
    </r>
  </si>
  <si>
    <r>
      <rPr>
        <b/>
        <sz val="12"/>
        <color indexed="9"/>
        <rFont val="Times New Roman"/>
        <family val="1"/>
      </rPr>
      <t>Quant.</t>
    </r>
  </si>
  <si>
    <r>
      <rPr>
        <b/>
        <sz val="12"/>
        <color indexed="9"/>
        <rFont val="Times New Roman"/>
        <family val="1"/>
      </rPr>
      <t>Unit.</t>
    </r>
  </si>
  <si>
    <r>
      <rPr>
        <b/>
        <sz val="12"/>
        <color indexed="9"/>
        <rFont val="Times New Roman"/>
        <family val="1"/>
      </rPr>
      <t>% de minva</t>
    </r>
  </si>
  <si>
    <r>
      <rPr>
        <b/>
        <sz val="12"/>
        <color indexed="9"/>
        <rFont val="Times New Roman"/>
        <family val="1"/>
      </rPr>
      <t>Quant.</t>
    </r>
  </si>
  <si>
    <r>
      <rPr>
        <b/>
        <sz val="12"/>
        <color indexed="9"/>
        <rFont val="Times New Roman"/>
        <family val="1"/>
      </rPr>
      <t>Unit.</t>
    </r>
  </si>
  <si>
    <r>
      <rPr>
        <b/>
        <sz val="12"/>
        <color indexed="9"/>
        <rFont val="Times New Roman"/>
        <family val="1"/>
      </rPr>
      <t>Cost en €</t>
    </r>
  </si>
  <si>
    <r>
      <rPr>
        <b/>
        <sz val="12"/>
        <color indexed="9"/>
        <rFont val="Times New Roman"/>
        <family val="1"/>
      </rPr>
      <t xml:space="preserve">Cost altres </t>
    </r>
  </si>
  <si>
    <r>
      <rPr>
        <b/>
        <sz val="12"/>
        <color indexed="9"/>
        <rFont val="Times New Roman"/>
        <family val="1"/>
      </rPr>
      <t xml:space="preserve">Total altres </t>
    </r>
  </si>
  <si>
    <r>
      <rPr>
        <b/>
        <sz val="12"/>
        <color indexed="9"/>
        <rFont val="Times New Roman"/>
        <family val="1"/>
      </rPr>
      <t xml:space="preserve">Personal. </t>
    </r>
  </si>
  <si>
    <r>
      <rPr>
        <b/>
        <sz val="12"/>
        <color indexed="9"/>
        <rFont val="Times New Roman"/>
        <family val="1"/>
      </rPr>
      <t>N.</t>
    </r>
    <r>
      <rPr>
        <b/>
        <vertAlign val="superscript"/>
        <sz val="12"/>
        <color indexed="9"/>
        <rFont val="Times New Roman"/>
        <family val="1"/>
      </rPr>
      <t>re</t>
    </r>
    <r>
      <rPr>
        <b/>
        <sz val="12"/>
        <color indexed="9"/>
        <rFont val="Times New Roman"/>
        <family val="1"/>
      </rPr>
      <t xml:space="preserve"> persones</t>
    </r>
  </si>
  <si>
    <r>
      <rPr>
        <b/>
        <sz val="12"/>
        <color indexed="9"/>
        <rFont val="Times New Roman"/>
        <family val="1"/>
      </rPr>
      <t>Temps en hores</t>
    </r>
  </si>
  <si>
    <r>
      <rPr>
        <b/>
        <sz val="12"/>
        <color indexed="9"/>
        <rFont val="Times New Roman"/>
        <family val="1"/>
      </rPr>
      <t xml:space="preserve"> €/hora</t>
    </r>
  </si>
  <si>
    <r>
      <rPr>
        <b/>
        <sz val="12"/>
        <color indexed="9"/>
        <rFont val="Times New Roman"/>
        <family val="1"/>
      </rPr>
      <t>subtotal €</t>
    </r>
  </si>
  <si>
    <r>
      <rPr>
        <b/>
        <sz val="12"/>
        <color indexed="9"/>
        <rFont val="Times New Roman"/>
        <family val="1"/>
      </rPr>
      <t>€ cost/unitat</t>
    </r>
  </si>
  <si>
    <r>
      <rPr>
        <b/>
        <sz val="12"/>
        <color indexed="9"/>
        <rFont val="Times New Roman"/>
        <family val="1"/>
      </rPr>
      <t>Total personal</t>
    </r>
  </si>
  <si>
    <r>
      <rPr>
        <b/>
        <sz val="12"/>
        <color indexed="9"/>
        <rFont val="Times New Roman"/>
        <family val="1"/>
      </rPr>
      <t>Cost altres</t>
    </r>
  </si>
  <si>
    <r>
      <rPr>
        <b/>
        <sz val="12"/>
        <color indexed="9"/>
        <rFont val="Times New Roman"/>
        <family val="1"/>
      </rPr>
      <t xml:space="preserve">Cost personal </t>
    </r>
  </si>
  <si>
    <r>
      <rPr>
        <b/>
        <sz val="12"/>
        <color indexed="9"/>
        <rFont val="Times New Roman"/>
        <family val="1"/>
      </rPr>
      <t xml:space="preserve">Total </t>
    </r>
  </si>
  <si>
    <r>
      <rPr>
        <b/>
        <sz val="12"/>
        <rFont val="Times New Roman"/>
        <family val="1"/>
      </rPr>
      <t xml:space="preserve">Diferència </t>
    </r>
  </si>
  <si>
    <t>Cost mat. primera x unitat</t>
  </si>
  <si>
    <t>Preu venda (21 % IVA)</t>
  </si>
  <si>
    <t>Preu net recomanat x unitat (25 % mat. primera)</t>
  </si>
  <si>
    <t>Peça</t>
  </si>
  <si>
    <t>Clients</t>
  </si>
  <si>
    <t>Artesà</t>
  </si>
  <si>
    <t>Matèria primera</t>
  </si>
  <si>
    <t>Cost de producció</t>
  </si>
  <si>
    <t>Benefici</t>
  </si>
  <si>
    <t>Matèria primera A</t>
  </si>
  <si>
    <t>Matèria primera B</t>
  </si>
  <si>
    <t>Kg</t>
  </si>
  <si>
    <t>Embalatge</t>
  </si>
  <si>
    <t>Ajudant</t>
  </si>
  <si>
    <t>Cost de venda esperat</t>
  </si>
  <si>
    <t>Preu net (sense IVA)</t>
  </si>
  <si>
    <t>Escandall Producte Artesà Exemple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</si>
</sst>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"/>
  </numFmts>
  <fonts count="20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charset val="204"/>
    </font>
    <font>
      <b/>
      <sz val="12"/>
      <name val="Times New Roman"/>
      <family val="1"/>
    </font>
    <font>
      <b/>
      <sz val="22"/>
      <name val="Times New Roman"/>
      <family val="1"/>
    </font>
    <font>
      <sz val="12"/>
      <color indexed="8"/>
      <name val="Times New Roman"/>
      <family val="1"/>
    </font>
    <font>
      <b/>
      <sz val="12"/>
      <color indexed="9"/>
      <name val="Times New Roman"/>
      <family val="1"/>
    </font>
    <font>
      <b/>
      <vertAlign val="superscript"/>
      <sz val="12"/>
      <color indexed="9"/>
      <name val="Times New Roman"/>
      <family val="1"/>
    </font>
    <font>
      <b/>
      <sz val="9"/>
      <color indexed="81"/>
      <name val="Calibri"/>
      <family val="2"/>
    </font>
    <font>
      <sz val="9"/>
      <color indexed="81"/>
      <name val="Calibri"/>
      <family val="2"/>
    </font>
    <font>
      <b/>
      <sz val="12"/>
      <color indexed="10"/>
      <name val="Garamond"/>
      <family val="1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</cellStyleXfs>
  <cellXfs count="109">
    <xf numFmtId="0" fontId="0" fillId="0" borderId="0" xfId="0"/>
    <xf numFmtId="0" fontId="12" fillId="2" borderId="1" xfId="0" applyFont="1" applyFill="1" applyBorder="1" applyAlignment="1">
      <alignment horizontal="center" vertical="center"/>
    </xf>
    <xf numFmtId="9" fontId="13" fillId="3" borderId="0" xfId="3" applyFont="1" applyFill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166" fontId="13" fillId="3" borderId="3" xfId="0" applyNumberFormat="1" applyFont="1" applyFill="1" applyBorder="1" applyAlignment="1">
      <alignment horizontal="left" vertical="center"/>
    </xf>
    <xf numFmtId="0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3" borderId="0" xfId="0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166" fontId="13" fillId="3" borderId="5" xfId="2" applyNumberFormat="1" applyFont="1" applyFill="1" applyBorder="1" applyAlignment="1">
      <alignment horizontal="center" vertical="center" wrapText="1"/>
    </xf>
    <xf numFmtId="0" fontId="14" fillId="0" borderId="0" xfId="0" applyNumberFormat="1" applyFont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166" fontId="14" fillId="0" borderId="0" xfId="0" applyNumberFormat="1" applyFont="1" applyAlignment="1">
      <alignment vertical="center"/>
    </xf>
    <xf numFmtId="0" fontId="14" fillId="0" borderId="0" xfId="0" applyNumberFormat="1" applyFont="1" applyAlignment="1">
      <alignment vertical="center"/>
    </xf>
    <xf numFmtId="0" fontId="13" fillId="3" borderId="6" xfId="0" applyFont="1" applyFill="1" applyBorder="1" applyAlignment="1">
      <alignment vertical="center"/>
    </xf>
    <xf numFmtId="0" fontId="14" fillId="0" borderId="6" xfId="0" applyFont="1" applyBorder="1" applyAlignment="1">
      <alignment vertical="center"/>
    </xf>
    <xf numFmtId="166" fontId="13" fillId="3" borderId="6" xfId="0" applyNumberFormat="1" applyFont="1" applyFill="1" applyBorder="1" applyAlignment="1">
      <alignment vertical="center"/>
    </xf>
    <xf numFmtId="15" fontId="14" fillId="0" borderId="6" xfId="0" applyNumberFormat="1" applyFont="1" applyBorder="1" applyAlignment="1">
      <alignment vertical="center"/>
    </xf>
    <xf numFmtId="166" fontId="14" fillId="0" borderId="0" xfId="0" applyNumberFormat="1" applyFont="1" applyAlignment="1">
      <alignment vertical="center" wrapText="1"/>
    </xf>
    <xf numFmtId="0" fontId="12" fillId="4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166" fontId="12" fillId="0" borderId="3" xfId="0" applyNumberFormat="1" applyFont="1" applyFill="1" applyBorder="1" applyAlignment="1">
      <alignment vertical="center"/>
    </xf>
    <xf numFmtId="166" fontId="12" fillId="0" borderId="3" xfId="0" applyNumberFormat="1" applyFont="1" applyBorder="1" applyAlignment="1">
      <alignment vertical="center"/>
    </xf>
    <xf numFmtId="166" fontId="3" fillId="5" borderId="3" xfId="0" applyNumberFormat="1" applyFont="1" applyFill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6" fontId="3" fillId="5" borderId="9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166" fontId="3" fillId="5" borderId="10" xfId="0" applyNumberFormat="1" applyFont="1" applyFill="1" applyBorder="1" applyAlignment="1">
      <alignment vertical="center"/>
    </xf>
    <xf numFmtId="166" fontId="14" fillId="5" borderId="0" xfId="0" applyNumberFormat="1" applyFont="1" applyFill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2" fontId="14" fillId="2" borderId="6" xfId="0" applyNumberFormat="1" applyFont="1" applyFill="1" applyBorder="1" applyAlignment="1">
      <alignment horizontal="center" vertical="center"/>
    </xf>
    <xf numFmtId="2" fontId="15" fillId="2" borderId="6" xfId="0" applyNumberFormat="1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vertical="center"/>
    </xf>
    <xf numFmtId="0" fontId="19" fillId="3" borderId="3" xfId="0" applyFont="1" applyFill="1" applyBorder="1" applyAlignment="1">
      <alignment vertical="center"/>
    </xf>
    <xf numFmtId="2" fontId="14" fillId="2" borderId="6" xfId="0" applyNumberFormat="1" applyFont="1" applyFill="1" applyBorder="1" applyAlignment="1">
      <alignment vertical="center"/>
    </xf>
    <xf numFmtId="2" fontId="15" fillId="2" borderId="6" xfId="0" applyNumberFormat="1" applyFont="1" applyFill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3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2" fontId="14" fillId="2" borderId="7" xfId="0" applyNumberFormat="1" applyFont="1" applyFill="1" applyBorder="1" applyAlignment="1">
      <alignment vertical="center"/>
    </xf>
    <xf numFmtId="2" fontId="15" fillId="0" borderId="3" xfId="0" applyNumberFormat="1" applyFont="1" applyBorder="1" applyAlignment="1">
      <alignment vertical="center"/>
    </xf>
    <xf numFmtId="166" fontId="14" fillId="2" borderId="6" xfId="0" applyNumberFormat="1" applyFont="1" applyFill="1" applyBorder="1" applyAlignment="1">
      <alignment horizontal="center" vertical="center"/>
    </xf>
    <xf numFmtId="166" fontId="15" fillId="0" borderId="6" xfId="0" applyNumberFormat="1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2" fontId="14" fillId="5" borderId="6" xfId="0" applyNumberFormat="1" applyFont="1" applyFill="1" applyBorder="1" applyAlignment="1">
      <alignment vertical="center"/>
    </xf>
    <xf numFmtId="2" fontId="15" fillId="5" borderId="6" xfId="0" applyNumberFormat="1" applyFont="1" applyFill="1" applyBorder="1" applyAlignment="1">
      <alignment vertical="center"/>
    </xf>
    <xf numFmtId="0" fontId="13" fillId="3" borderId="14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13" fillId="3" borderId="7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3" fillId="3" borderId="11" xfId="0" applyFont="1" applyFill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3" fillId="3" borderId="13" xfId="0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13" fillId="3" borderId="7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 shrinkToFit="1"/>
    </xf>
    <xf numFmtId="0" fontId="16" fillId="0" borderId="0" xfId="0" applyFont="1" applyFill="1" applyAlignment="1">
      <alignment vertical="center" shrinkToFit="1"/>
    </xf>
    <xf numFmtId="0" fontId="6" fillId="6" borderId="18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166" fontId="14" fillId="0" borderId="20" xfId="0" applyNumberFormat="1" applyFont="1" applyBorder="1" applyAlignment="1">
      <alignment vertical="center"/>
    </xf>
    <xf numFmtId="0" fontId="14" fillId="0" borderId="20" xfId="0" applyNumberFormat="1" applyFont="1" applyBorder="1" applyAlignment="1">
      <alignment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0" xfId="0" applyFont="1" applyBorder="1" applyAlignment="1">
      <alignment horizontal="center" vertical="center"/>
    </xf>
    <xf numFmtId="0" fontId="13" fillId="6" borderId="21" xfId="0" applyFont="1" applyFill="1" applyBorder="1" applyAlignment="1">
      <alignment vertical="center"/>
    </xf>
    <xf numFmtId="9" fontId="13" fillId="6" borderId="22" xfId="3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vertical="center"/>
    </xf>
    <xf numFmtId="0" fontId="13" fillId="6" borderId="21" xfId="0" applyFont="1" applyFill="1" applyBorder="1" applyAlignment="1">
      <alignment horizontal="center" vertical="center"/>
    </xf>
    <xf numFmtId="166" fontId="13" fillId="6" borderId="21" xfId="0" applyNumberFormat="1" applyFont="1" applyFill="1" applyBorder="1" applyAlignment="1">
      <alignment horizontal="center" vertical="center" wrapText="1"/>
    </xf>
    <xf numFmtId="0" fontId="13" fillId="6" borderId="17" xfId="0" applyNumberFormat="1" applyFont="1" applyFill="1" applyBorder="1" applyAlignment="1">
      <alignment horizontal="center" vertical="center" wrapText="1"/>
    </xf>
    <xf numFmtId="10" fontId="12" fillId="0" borderId="6" xfId="3" applyNumberFormat="1" applyFont="1" applyFill="1" applyBorder="1" applyAlignment="1">
      <alignment vertical="center"/>
    </xf>
    <xf numFmtId="0" fontId="10" fillId="3" borderId="7" xfId="0" applyFont="1" applyFill="1" applyBorder="1" applyAlignment="1">
      <alignment vertical="center"/>
    </xf>
  </cellXfs>
  <cellStyles count="4">
    <cellStyle name="Normal" xfId="0" builtinId="0"/>
    <cellStyle name="Normal 2" xfId="1"/>
    <cellStyle name="Normal 2_NAVAJAS A LA PARRILLA" xfId="2"/>
    <cellStyle name="Porcentaje" xfId="3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45</xdr:row>
      <xdr:rowOff>88900</xdr:rowOff>
    </xdr:from>
    <xdr:to>
      <xdr:col>6</xdr:col>
      <xdr:colOff>482600</xdr:colOff>
      <xdr:row>45</xdr:row>
      <xdr:rowOff>101600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9FA54DAA-840F-4F76-95EE-1EE6EE727690}"/>
            </a:ext>
          </a:extLst>
        </xdr:cNvPr>
        <xdr:cNvCxnSpPr/>
      </xdr:nvCxnSpPr>
      <xdr:spPr>
        <a:xfrm flipV="1">
          <a:off x="3517900" y="14135100"/>
          <a:ext cx="1435100" cy="127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43</xdr:row>
      <xdr:rowOff>88900</xdr:rowOff>
    </xdr:from>
    <xdr:to>
      <xdr:col>8</xdr:col>
      <xdr:colOff>381000</xdr:colOff>
      <xdr:row>44</xdr:row>
      <xdr:rowOff>152400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BECE2CB8-E0E0-4FE0-A5A6-A39ECB163229}"/>
            </a:ext>
          </a:extLst>
        </xdr:cNvPr>
        <xdr:cNvCxnSpPr/>
      </xdr:nvCxnSpPr>
      <xdr:spPr>
        <a:xfrm>
          <a:off x="6032500" y="13754100"/>
          <a:ext cx="0" cy="2540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704852</xdr:colOff>
      <xdr:row>0</xdr:row>
      <xdr:rowOff>161925</xdr:rowOff>
    </xdr:from>
    <xdr:to>
      <xdr:col>9</xdr:col>
      <xdr:colOff>891887</xdr:colOff>
      <xdr:row>2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5154BA-D6E5-48D6-B6F4-4318BC74AE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" t="34285" r="1429" b="34287"/>
        <a:stretch/>
      </xdr:blipFill>
      <xdr:spPr>
        <a:xfrm>
          <a:off x="6105527" y="161925"/>
          <a:ext cx="101571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4"/>
  <sheetViews>
    <sheetView tabSelected="1" zoomScaleNormal="100" workbookViewId="0">
      <selection activeCell="M5" sqref="M5"/>
    </sheetView>
  </sheetViews>
  <sheetFormatPr baseColWidth="10" defaultColWidth="10.875" defaultRowHeight="18" customHeight="1" x14ac:dyDescent="0.25"/>
  <cols>
    <col min="1" max="1" width="22.375" style="3" customWidth="1"/>
    <col min="2" max="2" width="6" style="3" customWidth="1"/>
    <col min="3" max="3" width="7.125" style="3" customWidth="1"/>
    <col min="4" max="4" width="5.375" style="3" customWidth="1"/>
    <col min="5" max="5" width="7.5" style="3" customWidth="1"/>
    <col min="6" max="6" width="7" style="4" customWidth="1"/>
    <col min="7" max="7" width="7.125" style="4" customWidth="1"/>
    <col min="8" max="8" width="8.375" style="4" customWidth="1"/>
    <col min="9" max="9" width="10.875" style="16"/>
    <col min="10" max="10" width="11.875" style="17" customWidth="1"/>
    <col min="11" max="11" width="9.5" style="3" customWidth="1"/>
    <col min="12" max="16384" width="10.875" style="3"/>
  </cols>
  <sheetData>
    <row r="1" spans="1:10" ht="18" customHeight="1" x14ac:dyDescent="0.25">
      <c r="A1" s="91" t="s">
        <v>48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18" customHeight="1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ht="18" customHeight="1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</row>
    <row r="5" spans="1:10" ht="18" customHeight="1" x14ac:dyDescent="0.25">
      <c r="A5" s="18" t="s">
        <v>0</v>
      </c>
      <c r="B5" s="19">
        <v>1</v>
      </c>
      <c r="C5" s="47" t="s">
        <v>36</v>
      </c>
      <c r="D5" s="19">
        <v>1</v>
      </c>
      <c r="I5" s="20" t="s">
        <v>1</v>
      </c>
      <c r="J5" s="21"/>
    </row>
    <row r="6" spans="1:10" ht="18" customHeight="1" x14ac:dyDescent="0.25">
      <c r="I6" s="22"/>
    </row>
    <row r="7" spans="1:10" ht="18" customHeight="1" x14ac:dyDescent="0.25">
      <c r="C7" s="99"/>
      <c r="D7" s="100"/>
      <c r="E7" s="100"/>
      <c r="F7" s="97" t="s">
        <v>2</v>
      </c>
      <c r="G7" s="98"/>
      <c r="H7" s="98"/>
      <c r="I7" s="95"/>
      <c r="J7" s="96"/>
    </row>
    <row r="8" spans="1:10" ht="54.95" customHeight="1" x14ac:dyDescent="0.25">
      <c r="A8" s="93" t="s">
        <v>38</v>
      </c>
      <c r="B8" s="94"/>
      <c r="C8" s="101" t="s">
        <v>3</v>
      </c>
      <c r="D8" s="103" t="s">
        <v>4</v>
      </c>
      <c r="E8" s="102" t="s">
        <v>5</v>
      </c>
      <c r="F8" s="104" t="s">
        <v>6</v>
      </c>
      <c r="G8" s="104" t="s">
        <v>7</v>
      </c>
      <c r="H8" s="104" t="s">
        <v>8</v>
      </c>
      <c r="I8" s="105" t="s">
        <v>9</v>
      </c>
      <c r="J8" s="106" t="s">
        <v>10</v>
      </c>
    </row>
    <row r="9" spans="1:10" ht="18" customHeight="1" x14ac:dyDescent="0.25">
      <c r="A9" s="50" t="s">
        <v>41</v>
      </c>
      <c r="B9" s="50"/>
      <c r="C9" s="23">
        <v>1</v>
      </c>
      <c r="D9" s="24" t="s">
        <v>35</v>
      </c>
      <c r="E9" s="23">
        <v>10</v>
      </c>
      <c r="F9" s="1">
        <v>10</v>
      </c>
      <c r="G9" s="45" t="s">
        <v>35</v>
      </c>
      <c r="H9" s="26">
        <v>100</v>
      </c>
      <c r="I9" s="27">
        <f>IF(C9=0,0,(C9*H9)/F9)*(1+(E9/100))</f>
        <v>11</v>
      </c>
      <c r="J9" s="107">
        <f>I9/$I$23</f>
        <v>0.93319194061505839</v>
      </c>
    </row>
    <row r="10" spans="1:10" ht="18" customHeight="1" x14ac:dyDescent="0.25">
      <c r="A10" s="50" t="s">
        <v>42</v>
      </c>
      <c r="B10" s="50"/>
      <c r="C10" s="23">
        <v>1</v>
      </c>
      <c r="D10" s="24" t="s">
        <v>43</v>
      </c>
      <c r="E10" s="23">
        <v>5</v>
      </c>
      <c r="F10" s="1">
        <v>1</v>
      </c>
      <c r="G10" s="45" t="s">
        <v>43</v>
      </c>
      <c r="H10" s="26">
        <v>0.75</v>
      </c>
      <c r="I10" s="27">
        <f>IF(C10=0,0,(C10*H10)/F10)*(1+(E10/100))</f>
        <v>0.78750000000000009</v>
      </c>
      <c r="J10" s="107">
        <f t="shared" ref="J10:J22" si="0">I10/$I$23</f>
        <v>6.6808059384941679E-2</v>
      </c>
    </row>
    <row r="11" spans="1:10" ht="18" customHeight="1" x14ac:dyDescent="0.25">
      <c r="A11" s="50"/>
      <c r="B11" s="50"/>
      <c r="C11" s="23"/>
      <c r="D11" s="24"/>
      <c r="E11" s="23"/>
      <c r="F11" s="1"/>
      <c r="G11" s="45"/>
      <c r="H11" s="26"/>
      <c r="I11" s="27">
        <f t="shared" ref="I11:I22" si="1">IF(C11=0,0,"=((C10*H10)/F10)*(1+(E10/100))")</f>
        <v>0</v>
      </c>
      <c r="J11" s="107">
        <f t="shared" si="0"/>
        <v>0</v>
      </c>
    </row>
    <row r="12" spans="1:10" ht="18" customHeight="1" x14ac:dyDescent="0.25">
      <c r="A12" s="50"/>
      <c r="B12" s="50"/>
      <c r="C12" s="23"/>
      <c r="D12" s="24"/>
      <c r="E12" s="23"/>
      <c r="F12" s="1"/>
      <c r="G12" s="45"/>
      <c r="H12" s="26"/>
      <c r="I12" s="27">
        <f t="shared" si="1"/>
        <v>0</v>
      </c>
      <c r="J12" s="107">
        <f t="shared" si="0"/>
        <v>0</v>
      </c>
    </row>
    <row r="13" spans="1:10" ht="18" customHeight="1" x14ac:dyDescent="0.25">
      <c r="A13" s="50"/>
      <c r="B13" s="50"/>
      <c r="C13" s="23"/>
      <c r="D13" s="24"/>
      <c r="E13" s="23"/>
      <c r="F13" s="1"/>
      <c r="G13" s="45"/>
      <c r="H13" s="26"/>
      <c r="I13" s="27">
        <f t="shared" si="1"/>
        <v>0</v>
      </c>
      <c r="J13" s="107">
        <f t="shared" si="0"/>
        <v>0</v>
      </c>
    </row>
    <row r="14" spans="1:10" ht="18" customHeight="1" x14ac:dyDescent="0.25">
      <c r="A14" s="50"/>
      <c r="B14" s="50"/>
      <c r="C14" s="23"/>
      <c r="D14" s="24"/>
      <c r="E14" s="23"/>
      <c r="F14" s="1"/>
      <c r="G14" s="45"/>
      <c r="H14" s="26"/>
      <c r="I14" s="27">
        <f t="shared" si="1"/>
        <v>0</v>
      </c>
      <c r="J14" s="107">
        <f t="shared" si="0"/>
        <v>0</v>
      </c>
    </row>
    <row r="15" spans="1:10" ht="18" customHeight="1" x14ac:dyDescent="0.25">
      <c r="A15" s="50"/>
      <c r="B15" s="50"/>
      <c r="C15" s="23"/>
      <c r="D15" s="24"/>
      <c r="E15" s="23"/>
      <c r="F15" s="1"/>
      <c r="G15" s="45"/>
      <c r="H15" s="26"/>
      <c r="I15" s="27">
        <f t="shared" si="1"/>
        <v>0</v>
      </c>
      <c r="J15" s="107">
        <f t="shared" si="0"/>
        <v>0</v>
      </c>
    </row>
    <row r="16" spans="1:10" ht="18" customHeight="1" x14ac:dyDescent="0.25">
      <c r="A16" s="50"/>
      <c r="B16" s="50"/>
      <c r="C16" s="23"/>
      <c r="D16" s="24"/>
      <c r="E16" s="23"/>
      <c r="F16" s="1"/>
      <c r="G16" s="45"/>
      <c r="H16" s="26"/>
      <c r="I16" s="27">
        <f t="shared" si="1"/>
        <v>0</v>
      </c>
      <c r="J16" s="107">
        <f t="shared" si="0"/>
        <v>0</v>
      </c>
    </row>
    <row r="17" spans="1:12" ht="18" customHeight="1" x14ac:dyDescent="0.25">
      <c r="A17" s="50"/>
      <c r="B17" s="50"/>
      <c r="C17" s="23"/>
      <c r="D17" s="24"/>
      <c r="E17" s="23"/>
      <c r="F17" s="1"/>
      <c r="G17" s="45"/>
      <c r="H17" s="26"/>
      <c r="I17" s="27">
        <f t="shared" si="1"/>
        <v>0</v>
      </c>
      <c r="J17" s="107">
        <f t="shared" si="0"/>
        <v>0</v>
      </c>
    </row>
    <row r="18" spans="1:12" ht="18" customHeight="1" x14ac:dyDescent="0.25">
      <c r="A18" s="50"/>
      <c r="B18" s="50"/>
      <c r="C18" s="23"/>
      <c r="D18" s="24"/>
      <c r="E18" s="23"/>
      <c r="F18" s="1"/>
      <c r="G18" s="45"/>
      <c r="H18" s="26"/>
      <c r="I18" s="27">
        <f t="shared" si="1"/>
        <v>0</v>
      </c>
      <c r="J18" s="107">
        <f t="shared" si="0"/>
        <v>0</v>
      </c>
    </row>
    <row r="19" spans="1:12" ht="18" customHeight="1" x14ac:dyDescent="0.25">
      <c r="A19" s="50"/>
      <c r="B19" s="50"/>
      <c r="C19" s="23"/>
      <c r="D19" s="24"/>
      <c r="E19" s="23"/>
      <c r="F19" s="1"/>
      <c r="G19" s="45"/>
      <c r="H19" s="26"/>
      <c r="I19" s="27">
        <f t="shared" si="1"/>
        <v>0</v>
      </c>
      <c r="J19" s="107">
        <f t="shared" si="0"/>
        <v>0</v>
      </c>
    </row>
    <row r="20" spans="1:12" ht="18" customHeight="1" x14ac:dyDescent="0.25">
      <c r="A20" s="50"/>
      <c r="B20" s="50"/>
      <c r="C20" s="23"/>
      <c r="D20" s="46"/>
      <c r="E20" s="23"/>
      <c r="F20" s="1"/>
      <c r="G20" s="45"/>
      <c r="H20" s="26"/>
      <c r="I20" s="27">
        <f t="shared" si="1"/>
        <v>0</v>
      </c>
      <c r="J20" s="107">
        <f t="shared" si="0"/>
        <v>0</v>
      </c>
    </row>
    <row r="21" spans="1:12" ht="18" customHeight="1" x14ac:dyDescent="0.25">
      <c r="A21" s="50"/>
      <c r="B21" s="50"/>
      <c r="C21" s="23"/>
      <c r="D21" s="46"/>
      <c r="E21" s="23"/>
      <c r="F21" s="1"/>
      <c r="G21" s="45"/>
      <c r="H21" s="26"/>
      <c r="I21" s="27">
        <f t="shared" si="1"/>
        <v>0</v>
      </c>
      <c r="J21" s="107">
        <f t="shared" si="0"/>
        <v>0</v>
      </c>
    </row>
    <row r="22" spans="1:12" ht="18" customHeight="1" x14ac:dyDescent="0.25">
      <c r="A22" s="50"/>
      <c r="B22" s="50"/>
      <c r="C22" s="23"/>
      <c r="D22" s="46"/>
      <c r="E22" s="23"/>
      <c r="F22" s="1"/>
      <c r="G22" s="25"/>
      <c r="H22" s="26"/>
      <c r="I22" s="27">
        <f t="shared" si="1"/>
        <v>0</v>
      </c>
      <c r="J22" s="107">
        <f t="shared" si="0"/>
        <v>0</v>
      </c>
    </row>
    <row r="23" spans="1:12" ht="20.100000000000001" customHeight="1" x14ac:dyDescent="0.25">
      <c r="A23" s="79" t="s">
        <v>11</v>
      </c>
      <c r="B23" s="81"/>
      <c r="C23" s="82"/>
      <c r="D23" s="82"/>
      <c r="E23" s="82"/>
      <c r="F23" s="82"/>
      <c r="G23" s="82"/>
      <c r="H23" s="83"/>
      <c r="I23" s="29">
        <f>SUM(I9:I22)</f>
        <v>11.7875</v>
      </c>
    </row>
    <row r="25" spans="1:12" s="9" customFormat="1" ht="24.95" customHeight="1" x14ac:dyDescent="0.25">
      <c r="A25" s="89" t="s">
        <v>12</v>
      </c>
      <c r="B25" s="90"/>
      <c r="C25" s="5" t="s">
        <v>13</v>
      </c>
      <c r="D25" s="5" t="s">
        <v>14</v>
      </c>
      <c r="E25" s="2" t="s">
        <v>15</v>
      </c>
      <c r="F25" s="6" t="s">
        <v>16</v>
      </c>
      <c r="G25" s="6" t="s">
        <v>17</v>
      </c>
      <c r="H25" s="6" t="s">
        <v>18</v>
      </c>
      <c r="I25" s="7" t="s">
        <v>19</v>
      </c>
      <c r="J25" s="8"/>
    </row>
    <row r="26" spans="1:12" s="33" customFormat="1" ht="18" customHeight="1" x14ac:dyDescent="0.25">
      <c r="A26" s="49" t="s">
        <v>44</v>
      </c>
      <c r="B26" s="88"/>
      <c r="C26" s="30">
        <v>1</v>
      </c>
      <c r="D26" s="30"/>
      <c r="E26" s="31">
        <v>0</v>
      </c>
      <c r="F26" s="1">
        <v>100</v>
      </c>
      <c r="G26" s="25"/>
      <c r="H26" s="26">
        <v>10</v>
      </c>
      <c r="I26" s="28">
        <f>((C26*H26)/F26)*(1+(E26/100))</f>
        <v>0.1</v>
      </c>
      <c r="J26" s="32"/>
      <c r="L26" s="3"/>
    </row>
    <row r="27" spans="1:12" s="33" customFormat="1" ht="18" customHeight="1" x14ac:dyDescent="0.25">
      <c r="A27" s="49"/>
      <c r="B27" s="88"/>
      <c r="C27" s="30">
        <v>0</v>
      </c>
      <c r="D27" s="30"/>
      <c r="E27" s="31">
        <v>0</v>
      </c>
      <c r="F27" s="1">
        <v>1</v>
      </c>
      <c r="G27" s="25"/>
      <c r="H27" s="26">
        <v>0</v>
      </c>
      <c r="I27" s="28">
        <f>((C27*H27)/F27)*(1+(E27/100))</f>
        <v>0</v>
      </c>
      <c r="J27" s="32"/>
    </row>
    <row r="28" spans="1:12" s="33" customFormat="1" ht="18" customHeight="1" x14ac:dyDescent="0.25">
      <c r="A28" s="49"/>
      <c r="B28" s="88"/>
      <c r="C28" s="30">
        <v>0</v>
      </c>
      <c r="D28" s="30"/>
      <c r="E28" s="31">
        <v>0</v>
      </c>
      <c r="F28" s="1">
        <v>1</v>
      </c>
      <c r="G28" s="25"/>
      <c r="H28" s="26">
        <v>0</v>
      </c>
      <c r="I28" s="28">
        <f>((C28*H28)/F28)*(1+(E28/100))</f>
        <v>0</v>
      </c>
      <c r="J28" s="32"/>
    </row>
    <row r="29" spans="1:12" ht="18" customHeight="1" x14ac:dyDescent="0.25">
      <c r="A29" s="84" t="s">
        <v>20</v>
      </c>
      <c r="B29" s="85"/>
      <c r="C29" s="86"/>
      <c r="D29" s="86"/>
      <c r="E29" s="86"/>
      <c r="F29" s="86"/>
      <c r="G29" s="86"/>
      <c r="H29" s="87"/>
      <c r="I29" s="34">
        <f>SUM(I26:I28)</f>
        <v>0.1</v>
      </c>
    </row>
    <row r="30" spans="1:12" s="39" customFormat="1" ht="18" customHeight="1" x14ac:dyDescent="0.25">
      <c r="A30" s="35"/>
      <c r="B30" s="35"/>
      <c r="C30" s="36"/>
      <c r="D30" s="36"/>
      <c r="E30" s="36"/>
      <c r="F30" s="36"/>
      <c r="G30" s="36"/>
      <c r="H30" s="36"/>
      <c r="I30" s="37"/>
      <c r="J30" s="38"/>
    </row>
    <row r="31" spans="1:12" s="4" customFormat="1" ht="35.1" customHeight="1" x14ac:dyDescent="0.25">
      <c r="A31" s="10" t="s">
        <v>21</v>
      </c>
      <c r="B31" s="40"/>
      <c r="C31" s="74" t="s">
        <v>22</v>
      </c>
      <c r="D31" s="75"/>
      <c r="E31" s="74" t="s">
        <v>23</v>
      </c>
      <c r="F31" s="76"/>
      <c r="G31" s="11" t="s">
        <v>24</v>
      </c>
      <c r="H31" s="12" t="s">
        <v>25</v>
      </c>
      <c r="I31" s="13" t="s">
        <v>26</v>
      </c>
      <c r="J31" s="14"/>
    </row>
    <row r="32" spans="1:12" s="33" customFormat="1" ht="18" customHeight="1" x14ac:dyDescent="0.25">
      <c r="A32" s="49" t="s">
        <v>37</v>
      </c>
      <c r="B32" s="88"/>
      <c r="C32" s="58">
        <v>1</v>
      </c>
      <c r="D32" s="59"/>
      <c r="E32" s="58">
        <v>2</v>
      </c>
      <c r="F32" s="59"/>
      <c r="G32" s="41">
        <v>10</v>
      </c>
      <c r="H32" s="41">
        <f>E32*G32</f>
        <v>20</v>
      </c>
      <c r="I32" s="28">
        <f>C32*E32*G32</f>
        <v>20</v>
      </c>
      <c r="J32" s="32"/>
    </row>
    <row r="33" spans="1:12" s="33" customFormat="1" ht="18" customHeight="1" x14ac:dyDescent="0.25">
      <c r="A33" s="48" t="s">
        <v>45</v>
      </c>
      <c r="B33" s="68"/>
      <c r="C33" s="58">
        <v>1</v>
      </c>
      <c r="D33" s="59"/>
      <c r="E33" s="58">
        <v>2</v>
      </c>
      <c r="F33" s="59"/>
      <c r="G33" s="41">
        <v>2</v>
      </c>
      <c r="H33" s="41">
        <f t="shared" ref="H33:H34" si="2">E33*G33</f>
        <v>4</v>
      </c>
      <c r="I33" s="28">
        <f t="shared" ref="I33:I34" si="3">C33*E33*G33</f>
        <v>4</v>
      </c>
      <c r="J33" s="32"/>
    </row>
    <row r="34" spans="1:12" s="33" customFormat="1" ht="18" customHeight="1" x14ac:dyDescent="0.25">
      <c r="A34" s="48"/>
      <c r="B34" s="48"/>
      <c r="C34" s="58"/>
      <c r="D34" s="59"/>
      <c r="E34" s="58"/>
      <c r="F34" s="59"/>
      <c r="G34" s="41"/>
      <c r="H34" s="41">
        <f t="shared" si="2"/>
        <v>0</v>
      </c>
      <c r="I34" s="28">
        <f t="shared" si="3"/>
        <v>0</v>
      </c>
      <c r="J34" s="32"/>
    </row>
    <row r="35" spans="1:12" ht="18" customHeight="1" x14ac:dyDescent="0.25">
      <c r="A35" s="71" t="s">
        <v>27</v>
      </c>
      <c r="B35" s="71"/>
      <c r="C35" s="60"/>
      <c r="D35" s="61"/>
      <c r="E35" s="42"/>
      <c r="F35" s="15"/>
      <c r="G35" s="15"/>
      <c r="H35" s="15"/>
      <c r="I35" s="43">
        <f>SUM(I32:I34)</f>
        <v>24</v>
      </c>
    </row>
    <row r="37" spans="1:12" ht="18" customHeight="1" x14ac:dyDescent="0.25">
      <c r="A37" s="77" t="s">
        <v>32</v>
      </c>
      <c r="B37" s="78"/>
      <c r="C37" s="56">
        <f>I23/B5</f>
        <v>11.7875</v>
      </c>
      <c r="D37" s="57"/>
    </row>
    <row r="38" spans="1:12" ht="18" customHeight="1" x14ac:dyDescent="0.25">
      <c r="A38" s="79" t="s">
        <v>28</v>
      </c>
      <c r="B38" s="80"/>
      <c r="C38" s="56">
        <f>I29</f>
        <v>0.1</v>
      </c>
      <c r="D38" s="57"/>
    </row>
    <row r="39" spans="1:12" ht="18" customHeight="1" x14ac:dyDescent="0.25">
      <c r="A39" s="79" t="s">
        <v>29</v>
      </c>
      <c r="B39" s="79"/>
      <c r="C39" s="56">
        <f>I35</f>
        <v>24</v>
      </c>
      <c r="D39" s="57"/>
    </row>
    <row r="40" spans="1:12" ht="18" customHeight="1" x14ac:dyDescent="0.25">
      <c r="A40" s="71" t="s">
        <v>30</v>
      </c>
      <c r="B40" s="72"/>
      <c r="C40" s="69">
        <f>SUM(C37:D39)</f>
        <v>35.887500000000003</v>
      </c>
      <c r="D40" s="70"/>
    </row>
    <row r="42" spans="1:12" ht="18" customHeight="1" x14ac:dyDescent="0.25">
      <c r="K42" s="53" t="s">
        <v>46</v>
      </c>
      <c r="L42" s="53"/>
    </row>
    <row r="43" spans="1:12" ht="18" customHeight="1" x14ac:dyDescent="0.25">
      <c r="A43" s="73" t="s">
        <v>34</v>
      </c>
      <c r="B43" s="61"/>
      <c r="C43" s="61"/>
      <c r="D43" s="61"/>
      <c r="E43" s="61"/>
      <c r="F43" s="61"/>
      <c r="G43" s="61"/>
      <c r="H43" s="61"/>
      <c r="I43" s="44">
        <f>(C37*100)/K43</f>
        <v>47.15</v>
      </c>
      <c r="K43" s="51">
        <v>25</v>
      </c>
      <c r="L43" s="52"/>
    </row>
    <row r="45" spans="1:12" ht="18" customHeight="1" x14ac:dyDescent="0.25">
      <c r="A45" s="54" t="s">
        <v>33</v>
      </c>
      <c r="B45" s="55"/>
      <c r="C45" s="62">
        <v>59.95</v>
      </c>
      <c r="D45" s="63"/>
    </row>
    <row r="46" spans="1:12" ht="18" customHeight="1" x14ac:dyDescent="0.25">
      <c r="A46" s="108" t="s">
        <v>47</v>
      </c>
      <c r="B46" s="55"/>
      <c r="C46" s="62">
        <f>C45/1.21</f>
        <v>49.545454545454547</v>
      </c>
      <c r="D46" s="63"/>
      <c r="H46" s="64">
        <f>C46-I43</f>
        <v>2.3954545454545482</v>
      </c>
      <c r="I46" s="65"/>
    </row>
    <row r="47" spans="1:12" ht="18" customHeight="1" x14ac:dyDescent="0.25">
      <c r="A47" s="54" t="s">
        <v>39</v>
      </c>
      <c r="B47" s="55"/>
      <c r="C47" s="62">
        <f>C40</f>
        <v>35.887500000000003</v>
      </c>
      <c r="D47" s="63"/>
      <c r="H47" s="66" t="s">
        <v>31</v>
      </c>
      <c r="I47" s="67"/>
    </row>
    <row r="48" spans="1:12" ht="18.75" customHeight="1" x14ac:dyDescent="0.25">
      <c r="A48" s="54" t="s">
        <v>40</v>
      </c>
      <c r="B48" s="55"/>
      <c r="C48" s="62">
        <f>C46-C47</f>
        <v>13.657954545454544</v>
      </c>
      <c r="D48" s="63"/>
    </row>
    <row r="51" spans="4:8" ht="18" customHeight="1" x14ac:dyDescent="0.25">
      <c r="D51" s="4"/>
      <c r="E51" s="4"/>
      <c r="G51" s="3"/>
      <c r="H51" s="3"/>
    </row>
    <row r="52" spans="4:8" ht="18" customHeight="1" x14ac:dyDescent="0.25">
      <c r="D52" s="4"/>
      <c r="E52" s="4"/>
      <c r="G52" s="3"/>
      <c r="H52" s="3"/>
    </row>
    <row r="53" spans="4:8" ht="18" customHeight="1" x14ac:dyDescent="0.25">
      <c r="D53" s="4"/>
      <c r="E53" s="4"/>
      <c r="G53" s="3"/>
      <c r="H53" s="3"/>
    </row>
    <row r="54" spans="4:8" ht="18" customHeight="1" x14ac:dyDescent="0.25">
      <c r="D54" s="4"/>
      <c r="E54" s="4"/>
      <c r="G54" s="3"/>
      <c r="H54" s="3"/>
    </row>
  </sheetData>
  <mergeCells count="57">
    <mergeCell ref="A1:J3"/>
    <mergeCell ref="F7:H7"/>
    <mergeCell ref="A39:B39"/>
    <mergeCell ref="A10:B10"/>
    <mergeCell ref="A11:B11"/>
    <mergeCell ref="A12:B12"/>
    <mergeCell ref="A13:B13"/>
    <mergeCell ref="A14:B14"/>
    <mergeCell ref="A15:B15"/>
    <mergeCell ref="A16:B16"/>
    <mergeCell ref="C33:D33"/>
    <mergeCell ref="A23:H23"/>
    <mergeCell ref="A29:H29"/>
    <mergeCell ref="C32:D32"/>
    <mergeCell ref="A26:B26"/>
    <mergeCell ref="A25:B25"/>
    <mergeCell ref="E32:F32"/>
    <mergeCell ref="A32:B32"/>
    <mergeCell ref="A27:B27"/>
    <mergeCell ref="A28:B28"/>
    <mergeCell ref="C37:D37"/>
    <mergeCell ref="A33:B33"/>
    <mergeCell ref="C40:D40"/>
    <mergeCell ref="A40:B40"/>
    <mergeCell ref="A43:H43"/>
    <mergeCell ref="C31:D31"/>
    <mergeCell ref="E31:F31"/>
    <mergeCell ref="A37:B37"/>
    <mergeCell ref="A38:B38"/>
    <mergeCell ref="A35:B35"/>
    <mergeCell ref="C38:D38"/>
    <mergeCell ref="C39:D39"/>
    <mergeCell ref="C34:D34"/>
    <mergeCell ref="C35:D35"/>
    <mergeCell ref="C48:D48"/>
    <mergeCell ref="E33:F33"/>
    <mergeCell ref="E34:F34"/>
    <mergeCell ref="C45:D45"/>
    <mergeCell ref="C46:D46"/>
    <mergeCell ref="C47:D47"/>
    <mergeCell ref="K43:L43"/>
    <mergeCell ref="K42:L42"/>
    <mergeCell ref="A48:B48"/>
    <mergeCell ref="A47:B47"/>
    <mergeCell ref="A46:B46"/>
    <mergeCell ref="A45:B45"/>
    <mergeCell ref="H46:I46"/>
    <mergeCell ref="H47:I47"/>
    <mergeCell ref="A34:B34"/>
    <mergeCell ref="A18:B18"/>
    <mergeCell ref="A9:B9"/>
    <mergeCell ref="A8:B8"/>
    <mergeCell ref="A20:B20"/>
    <mergeCell ref="A22:B22"/>
    <mergeCell ref="A21:B21"/>
    <mergeCell ref="A17:B17"/>
    <mergeCell ref="A19:B19"/>
  </mergeCells>
  <phoneticPr fontId="2" type="noConversion"/>
  <pageMargins left="0.75" right="0.75" top="1" bottom="1" header="0.5" footer="0.5"/>
  <pageSetup paperSize="9" scale="56" orientation="portrait" horizontalDpi="4294967292" verticalDpi="4294967292" r:id="rId1"/>
  <headerFooter>
    <oddHeader>&amp;L&amp;24&amp;"Normal"&amp;K00-033Escandallo&amp;C&amp;G</oddHead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Bejarano</dc:creator>
  <cp:lastModifiedBy>Carlos García Pérez</cp:lastModifiedBy>
  <cp:lastPrinted>2016-02-08T14:08:15Z</cp:lastPrinted>
  <dcterms:created xsi:type="dcterms:W3CDTF">2015-09-04T11:48:42Z</dcterms:created>
  <dcterms:modified xsi:type="dcterms:W3CDTF">2020-11-03T16:29:14Z</dcterms:modified>
</cp:coreProperties>
</file>